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4355" windowHeight="7995" activeTab="2"/>
  </bookViews>
  <sheets>
    <sheet name="GV" sheetId="1" r:id="rId1"/>
    <sheet name="HS" sheetId="2" r:id="rId2"/>
    <sheet name="GIAOTRINH" sheetId="3" r:id="rId3"/>
  </sheets>
  <calcPr calcId="124519"/>
</workbook>
</file>

<file path=xl/calcChain.xml><?xml version="1.0" encoding="utf-8"?>
<calcChain xmlns="http://schemas.openxmlformats.org/spreadsheetml/2006/main">
  <c r="L39" i="1"/>
  <c r="N38"/>
  <c r="L38"/>
  <c r="L37"/>
  <c r="L40" s="1"/>
  <c r="N34"/>
  <c r="N37" s="1"/>
  <c r="N40" s="1"/>
  <c r="L34"/>
  <c r="L33"/>
  <c r="N25"/>
  <c r="N28" s="1"/>
  <c r="L27"/>
  <c r="L28" s="1"/>
  <c r="G28"/>
  <c r="C49"/>
  <c r="N27" l="1"/>
  <c r="G20" i="2" l="1"/>
  <c r="F20"/>
  <c r="E20"/>
  <c r="D20"/>
  <c r="D19"/>
  <c r="C20"/>
  <c r="C19"/>
  <c r="C25"/>
  <c r="B25"/>
  <c r="B20"/>
  <c r="B15"/>
  <c r="F41" i="3"/>
  <c r="F40"/>
  <c r="F39"/>
  <c r="F38"/>
  <c r="F37"/>
  <c r="J35"/>
  <c r="H34"/>
  <c r="G34"/>
  <c r="G33"/>
  <c r="G32"/>
  <c r="G31"/>
  <c r="G30"/>
  <c r="G29"/>
  <c r="G28"/>
  <c r="G27"/>
  <c r="G26"/>
  <c r="G25"/>
  <c r="I34"/>
  <c r="E34"/>
  <c r="C34"/>
  <c r="C45"/>
  <c r="I33"/>
  <c r="E33"/>
  <c r="I32"/>
  <c r="E32"/>
  <c r="I31"/>
  <c r="E31"/>
  <c r="I30"/>
  <c r="E30"/>
  <c r="I29"/>
  <c r="E29"/>
  <c r="I28"/>
  <c r="E28"/>
  <c r="I27"/>
  <c r="F27"/>
  <c r="E27"/>
  <c r="I26"/>
  <c r="E26"/>
  <c r="I25"/>
  <c r="E25"/>
  <c r="D22"/>
  <c r="D19"/>
  <c r="E16"/>
  <c r="B8" l="1"/>
  <c r="B7"/>
  <c r="B5"/>
  <c r="B3" s="1"/>
  <c r="J19" i="1" l="1"/>
  <c r="G34"/>
  <c r="F34"/>
  <c r="D34"/>
  <c r="C7" i="2"/>
  <c r="D7"/>
  <c r="E7"/>
  <c r="F7"/>
  <c r="G7"/>
  <c r="B7"/>
  <c r="C65" i="1"/>
  <c r="C68"/>
  <c r="C72"/>
  <c r="C66" s="1"/>
  <c r="C55"/>
  <c r="C56" s="1"/>
  <c r="C58" s="1"/>
  <c r="C44"/>
  <c r="C47" s="1"/>
  <c r="G35"/>
  <c r="F38"/>
  <c r="D39"/>
  <c r="D38"/>
  <c r="D1"/>
  <c r="E8" s="1"/>
  <c r="F37"/>
  <c r="F40" s="1"/>
  <c r="D33"/>
  <c r="D37" s="1"/>
  <c r="D40" s="1"/>
  <c r="F25" l="1"/>
  <c r="D25"/>
  <c r="D27" s="1"/>
  <c r="D28" l="1"/>
  <c r="G27"/>
  <c r="F28"/>
  <c r="F27"/>
</calcChain>
</file>

<file path=xl/sharedStrings.xml><?xml version="1.0" encoding="utf-8"?>
<sst xmlns="http://schemas.openxmlformats.org/spreadsheetml/2006/main" count="155" uniqueCount="109">
  <si>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</si>
  <si>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</si>
  <si>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</si>
  <si>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</si>
  <si>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</si>
  <si>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</si>
  <si>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</si>
  <si>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</si>
  <si>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</si>
  <si>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</si>
  <si>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</si>
  <si>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</si>
  <si>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</si>
  <si>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</si>
  <si>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</si>
  <si>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</si>
  <si>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</si>
  <si>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</si>
  <si>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Tổng (70% cơ hữu)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</si>
  <si>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</si>
  <si>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</si>
  <si>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</si>
  <si>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</si>
  <si>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</si>
  <si>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</si>
  <si>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</si>
  <si>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</si>
  <si>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</si>
  <si>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</si>
  <si>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</si>
  <si>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</si>
  <si>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Số lượng HS-SV</t>
  </si>
  <si>
    <t>TỔNG</t>
  </si>
  <si>
    <t>Số HS-SV sau TN 2017</t>
  </si>
  <si>
    <t>(70% cơ hữu)</t>
  </si>
  <si>
    <t>TS</t>
  </si>
  <si>
    <t xml:space="preserve"> Cơ hữu</t>
  </si>
  <si>
    <t>- PHƯƠNG ÁN 1</t>
  </si>
  <si>
    <t>BẢNG XÁC ĐỊNH NHU CẦU TUYỂN GV 2017-2018</t>
  </si>
  <si>
    <t>HS GDCN</t>
  </si>
  <si>
    <t>HS GDNN</t>
  </si>
  <si>
    <t>GV CẦN CÓ</t>
  </si>
  <si>
    <t>( Cơ hữu 182, chiếm 77%)</t>
  </si>
  <si>
    <t>Tuyển thỉnh giảng)</t>
  </si>
  <si>
    <t>Trình độ tuyển dung</t>
  </si>
  <si>
    <t>ĐH</t>
  </si>
  <si>
    <t>Ths</t>
  </si>
  <si>
    <t>May</t>
  </si>
  <si>
    <t>Cơ khí</t>
  </si>
  <si>
    <t>Điện lạnh</t>
  </si>
  <si>
    <t>CNTT</t>
  </si>
  <si>
    <t>Điện-Đện tử</t>
  </si>
  <si>
    <t>Tỉ lệ</t>
  </si>
  <si>
    <t>Cơ hữu</t>
  </si>
  <si>
    <t>- PHƯƠNG ÁN 2</t>
  </si>
  <si>
    <t>Tỉ lệ trên DH</t>
  </si>
  <si>
    <t>Hien có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</si>
  <si>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</si>
  <si>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</si>
  <si>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</si>
  <si>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</si>
  <si>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</si>
  <si>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</si>
  <si>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</si>
  <si>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</si>
  <si>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</si>
  <si>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</si>
  <si>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</si>
  <si>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</si>
  <si>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</si>
  <si>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</si>
  <si>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</si>
  <si>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</si>
  <si>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</si>
  <si>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</si>
  <si>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</si>
  <si>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</si>
  <si>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</si>
  <si>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</si>
  <si>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</si>
  <si>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</si>
  <si>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</si>
  <si>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</si>
  <si>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</si>
  <si>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</si>
  <si>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</si>
  <si>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</si>
  <si>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</si>
  <si>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</si>
  <si>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</si>
  <si>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Quốc gia</t>
  </si>
  <si>
    <t>Biên soạn</t>
  </si>
  <si>
    <t>Khu vực</t>
  </si>
  <si>
    <t>Quốc tế</t>
  </si>
  <si>
    <t>Thẩm định</t>
  </si>
  <si>
    <t>PHUONG AN 1</t>
  </si>
  <si>
    <t>1000g/nghề * 20.000đ/giờ=20.000.000đ/nghề</t>
  </si>
  <si>
    <t>Chương trình+Giáo trình</t>
  </si>
  <si>
    <t>30000USD</t>
  </si>
  <si>
    <t>TONG CONG CT+GT</t>
  </si>
  <si>
    <t>-TC1</t>
  </si>
  <si>
    <t>-TC1,5</t>
  </si>
  <si>
    <t>-TC 3</t>
  </si>
  <si>
    <t>TN GDCN</t>
  </si>
  <si>
    <t>TNGDNN</t>
  </si>
  <si>
    <t>HS</t>
  </si>
  <si>
    <t>Sau tuyển</t>
  </si>
  <si>
    <t>TT</t>
  </si>
  <si>
    <t>Nội dung đào tạo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</si>
</sst>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5" fillId="0" borderId="1" xfId="1" applyNumberFormat="1" applyFont="1" applyBorder="1"/>
    <xf numFmtId="165" fontId="5" fillId="0" borderId="0" xfId="1" applyNumberFormat="1" applyFont="1" applyBorder="1"/>
    <xf numFmtId="165" fontId="0" fillId="0" borderId="0" xfId="1" applyNumberFormat="1" applyFont="1"/>
    <xf numFmtId="165" fontId="2" fillId="0" borderId="0" xfId="1" applyNumberFormat="1" applyFont="1"/>
    <xf numFmtId="0" fontId="0" fillId="0" borderId="1" xfId="0" applyBorder="1" applyAlignment="1">
      <alignment horizontal="center"/>
    </xf>
    <xf numFmtId="0" fontId="8" fillId="0" borderId="0" xfId="0" applyFont="1"/>
    <xf numFmtId="165" fontId="8" fillId="0" borderId="0" xfId="1" applyNumberFormat="1" applyFont="1"/>
    <xf numFmtId="165" fontId="6" fillId="0" borderId="0" xfId="1" applyNumberFormat="1" applyFont="1"/>
    <xf numFmtId="43" fontId="8" fillId="0" borderId="0" xfId="1" applyFont="1"/>
    <xf numFmtId="165" fontId="8" fillId="0" borderId="0" xfId="1" quotePrefix="1" applyNumberFormat="1" applyFont="1"/>
    <xf numFmtId="165" fontId="6" fillId="0" borderId="0" xfId="1" quotePrefix="1" applyNumberFormat="1" applyFont="1"/>
    <xf numFmtId="165" fontId="6" fillId="0" borderId="0" xfId="0" applyNumberFormat="1" applyFont="1"/>
    <xf numFmtId="165" fontId="5" fillId="0" borderId="1" xfId="1" applyNumberFormat="1" applyFont="1" applyFill="1" applyBorder="1"/>
    <xf numFmtId="165" fontId="10" fillId="2" borderId="1" xfId="1" applyNumberFormat="1" applyFont="1" applyFill="1" applyBorder="1"/>
    <xf numFmtId="165" fontId="7" fillId="5" borderId="1" xfId="1" applyNumberFormat="1" applyFont="1" applyFill="1" applyBorder="1"/>
    <xf numFmtId="165" fontId="7" fillId="6" borderId="1" xfId="1" applyNumberFormat="1" applyFont="1" applyFill="1" applyBorder="1"/>
    <xf numFmtId="165" fontId="7" fillId="4" borderId="1" xfId="1" applyNumberFormat="1" applyFont="1" applyFill="1" applyBorder="1"/>
    <xf numFmtId="165" fontId="7" fillId="7" borderId="1" xfId="1" applyNumberFormat="1" applyFont="1" applyFill="1" applyBorder="1"/>
    <xf numFmtId="165" fontId="7" fillId="8" borderId="1" xfId="1" applyNumberFormat="1" applyFont="1" applyFill="1" applyBorder="1"/>
    <xf numFmtId="165" fontId="9" fillId="5" borderId="1" xfId="1" applyNumberFormat="1" applyFont="1" applyFill="1" applyBorder="1"/>
    <xf numFmtId="0" fontId="0" fillId="5" borderId="0" xfId="0" applyFill="1"/>
    <xf numFmtId="165" fontId="5" fillId="7" borderId="1" xfId="1" applyNumberFormat="1" applyFont="1" applyFill="1" applyBorder="1"/>
    <xf numFmtId="165" fontId="5" fillId="6" borderId="1" xfId="1" applyNumberFormat="1" applyFont="1" applyFill="1" applyBorder="1"/>
    <xf numFmtId="0" fontId="0" fillId="6" borderId="0" xfId="0" applyFill="1"/>
    <xf numFmtId="165" fontId="5" fillId="4" borderId="1" xfId="1" applyNumberFormat="1" applyFont="1" applyFill="1" applyBorder="1"/>
    <xf numFmtId="165" fontId="5" fillId="3" borderId="1" xfId="1" applyNumberFormat="1" applyFont="1" applyFill="1" applyBorder="1"/>
    <xf numFmtId="0" fontId="0" fillId="2" borderId="0" xfId="0" applyFill="1"/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0" xfId="0" quotePrefix="1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6" xfId="0" applyFill="1" applyBorder="1"/>
    <xf numFmtId="0" fontId="0" fillId="0" borderId="0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opLeftCell="A28" workbookViewId="0">
      <selection activeCell="G52" sqref="G52"/>
    </sheetView>
  </sheetViews>
  <sheetFormatPr defaultRowHeight="15"/>
  <cols>
    <col min="1" max="1" width="4.85546875" style="2" customWidth="1"/>
    <col min="2" max="2" width="11.7109375" customWidth="1"/>
    <col min="3" max="3" width="15.5703125" customWidth="1"/>
    <col min="4" max="5" width="11.7109375" customWidth="1"/>
    <col min="6" max="6" width="13.28515625" customWidth="1"/>
  </cols>
  <sheetData>
    <row r="1" spans="1:5" ht="19.5" customHeight="1">
      <c r="C1" s="11" t="s">
        <v>17</v>
      </c>
      <c r="D1" s="11">
        <f>SUM(D2:D5)</f>
        <v>237</v>
      </c>
    </row>
    <row r="2" spans="1:5" ht="19.5" customHeight="1">
      <c r="A2" s="51"/>
      <c r="B2" s="51"/>
      <c r="C2" s="10" t="s">
        <v>20</v>
      </c>
      <c r="D2" s="6">
        <v>176</v>
      </c>
    </row>
    <row r="3" spans="1:5" ht="19.5" customHeight="1">
      <c r="A3" s="51"/>
      <c r="B3" s="51"/>
      <c r="C3" s="10" t="s">
        <v>21</v>
      </c>
      <c r="D3" s="6">
        <v>2</v>
      </c>
    </row>
    <row r="4" spans="1:5" ht="19.5" customHeight="1">
      <c r="A4" s="51"/>
      <c r="B4" s="51"/>
      <c r="C4" s="10" t="s">
        <v>22</v>
      </c>
      <c r="D4" s="6">
        <v>15</v>
      </c>
    </row>
    <row r="5" spans="1:5" ht="19.5" customHeight="1">
      <c r="A5" s="1"/>
      <c r="B5" s="3"/>
      <c r="C5" s="10" t="s">
        <v>23</v>
      </c>
      <c r="D5" s="6">
        <v>44</v>
      </c>
    </row>
    <row r="6" spans="1:5" ht="19.5" customHeight="1">
      <c r="A6" s="1"/>
      <c r="B6" s="3"/>
      <c r="C6" s="12" t="s">
        <v>24</v>
      </c>
      <c r="D6" s="6"/>
    </row>
    <row r="7" spans="1:5" ht="19.5" customHeight="1">
      <c r="A7" s="1"/>
      <c r="B7" s="3"/>
      <c r="C7" s="10" t="s">
        <v>25</v>
      </c>
      <c r="D7" s="6"/>
      <c r="E7" t="s">
        <v>52</v>
      </c>
    </row>
    <row r="8" spans="1:5" ht="19.5" customHeight="1">
      <c r="A8" s="1"/>
      <c r="B8" s="3"/>
      <c r="C8" s="10" t="s">
        <v>26</v>
      </c>
      <c r="D8" s="6">
        <v>2</v>
      </c>
      <c r="E8">
        <f>D8*100%/D1</f>
        <v>8.4388185654008432E-3</v>
      </c>
    </row>
    <row r="9" spans="1:5" ht="19.5" customHeight="1">
      <c r="A9" s="1"/>
      <c r="B9" s="3"/>
      <c r="C9" s="10" t="s">
        <v>27</v>
      </c>
      <c r="D9" s="6">
        <v>130</v>
      </c>
      <c r="E9" s="18">
        <v>0.74</v>
      </c>
    </row>
    <row r="10" spans="1:5" ht="19.5" customHeight="1">
      <c r="A10" s="1"/>
      <c r="B10" s="3"/>
      <c r="C10" s="10" t="s">
        <v>28</v>
      </c>
      <c r="D10" s="6">
        <v>89</v>
      </c>
    </row>
    <row r="11" spans="1:5" ht="19.5" customHeight="1">
      <c r="A11" s="1"/>
      <c r="B11" s="3"/>
      <c r="C11" s="10" t="s">
        <v>29</v>
      </c>
      <c r="D11" s="6">
        <v>1</v>
      </c>
    </row>
    <row r="12" spans="1:5" ht="19.5" customHeight="1">
      <c r="A12" s="1"/>
      <c r="B12" s="3"/>
      <c r="C12" s="10" t="s">
        <v>15</v>
      </c>
      <c r="D12" s="6"/>
    </row>
    <row r="13" spans="1:5" ht="19.5" customHeight="1">
      <c r="A13" s="1"/>
      <c r="B13" s="3"/>
      <c r="C13" s="10" t="s">
        <v>27</v>
      </c>
      <c r="D13" s="6">
        <v>6</v>
      </c>
    </row>
    <row r="14" spans="1:5" ht="19.5" customHeight="1">
      <c r="A14" s="1"/>
      <c r="B14" s="3"/>
      <c r="C14" s="10" t="s">
        <v>28</v>
      </c>
      <c r="D14" s="6">
        <v>9</v>
      </c>
    </row>
    <row r="15" spans="1:5" ht="19.5" customHeight="1">
      <c r="A15" s="1"/>
      <c r="B15" s="3"/>
      <c r="C15" s="15"/>
      <c r="D15" s="16"/>
    </row>
    <row r="16" spans="1:5" ht="19.5" customHeight="1">
      <c r="A16" s="1"/>
      <c r="B16" s="3"/>
      <c r="C16" s="15"/>
      <c r="D16" s="16"/>
    </row>
    <row r="17" spans="1:14" ht="19.5" customHeight="1">
      <c r="A17" s="17" t="s">
        <v>37</v>
      </c>
      <c r="B17" s="9"/>
      <c r="C17" s="15"/>
      <c r="D17" s="16"/>
      <c r="J17">
        <v>8250</v>
      </c>
    </row>
    <row r="18" spans="1:14" ht="19.5" customHeight="1">
      <c r="A18" s="50" t="s">
        <v>38</v>
      </c>
      <c r="B18" s="50"/>
      <c r="C18" s="50"/>
      <c r="D18" s="50"/>
      <c r="E18" s="50"/>
      <c r="F18" s="50"/>
      <c r="J18">
        <v>1202</v>
      </c>
    </row>
    <row r="19" spans="1:14">
      <c r="A19" s="49"/>
      <c r="B19" s="49"/>
      <c r="C19" s="49"/>
      <c r="D19" s="49"/>
      <c r="E19" s="49"/>
      <c r="F19" s="49"/>
      <c r="J19">
        <f>J17-J18</f>
        <v>7048</v>
      </c>
    </row>
    <row r="20" spans="1:14">
      <c r="A20" s="8" t="s">
        <v>30</v>
      </c>
      <c r="B20" s="54" t="s">
        <v>0</v>
      </c>
      <c r="C20" s="54"/>
      <c r="D20" s="54"/>
      <c r="E20" s="54" t="s">
        <v>1</v>
      </c>
      <c r="F20" s="54"/>
    </row>
    <row r="21" spans="1:14">
      <c r="A21" s="14">
        <v>1</v>
      </c>
      <c r="B21" s="55" t="s">
        <v>31</v>
      </c>
      <c r="C21" s="56"/>
      <c r="D21" s="56"/>
      <c r="E21" s="56"/>
      <c r="F21" s="57"/>
      <c r="I21" s="14">
        <v>1</v>
      </c>
      <c r="J21" s="55" t="s">
        <v>31</v>
      </c>
      <c r="K21" s="56"/>
      <c r="L21" s="56"/>
      <c r="M21" s="56"/>
      <c r="N21" s="57"/>
    </row>
    <row r="22" spans="1:14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  <c r="I22" s="26"/>
      <c r="J22" s="7" t="s">
        <v>7</v>
      </c>
      <c r="K22" s="7"/>
      <c r="L22" s="6">
        <v>5706</v>
      </c>
      <c r="M22" s="7" t="s">
        <v>7</v>
      </c>
      <c r="N22" s="6">
        <v>272</v>
      </c>
    </row>
    <row r="23" spans="1:14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26"/>
      <c r="J23" s="7" t="s">
        <v>8</v>
      </c>
      <c r="K23" s="7"/>
      <c r="L23" s="6">
        <v>122</v>
      </c>
      <c r="M23" s="7" t="s">
        <v>10</v>
      </c>
      <c r="N23" s="6">
        <v>1111</v>
      </c>
    </row>
    <row r="24" spans="1:14">
      <c r="A24" s="8"/>
      <c r="B24" s="7" t="s">
        <v>9</v>
      </c>
      <c r="C24" s="7"/>
      <c r="D24" s="6">
        <v>1039</v>
      </c>
      <c r="E24" s="6" t="s">
        <v>13</v>
      </c>
      <c r="F24" s="6">
        <v>3000</v>
      </c>
      <c r="I24" s="26"/>
      <c r="J24" s="7" t="s">
        <v>9</v>
      </c>
      <c r="K24" s="7"/>
      <c r="L24" s="6">
        <v>1039</v>
      </c>
      <c r="M24" s="6" t="s">
        <v>13</v>
      </c>
      <c r="N24" s="6">
        <v>3000</v>
      </c>
    </row>
    <row r="25" spans="1:14">
      <c r="A25" s="8"/>
      <c r="B25" s="13" t="s">
        <v>32</v>
      </c>
      <c r="C25" s="13"/>
      <c r="D25" s="13">
        <f>SUM(D22:D24)</f>
        <v>6867</v>
      </c>
      <c r="E25" s="13"/>
      <c r="F25" s="13">
        <f>SUM(F22:F24)</f>
        <v>4383</v>
      </c>
      <c r="I25" s="26"/>
      <c r="J25" s="13" t="s">
        <v>32</v>
      </c>
      <c r="K25" s="13"/>
      <c r="L25" s="13">
        <v>5492</v>
      </c>
      <c r="M25" s="13"/>
      <c r="N25" s="13">
        <f>SUM(N22:N24)</f>
        <v>4383</v>
      </c>
    </row>
    <row r="26" spans="1:14">
      <c r="A26" s="8"/>
      <c r="B26" s="6" t="s">
        <v>11</v>
      </c>
      <c r="C26" s="6"/>
      <c r="D26" s="6">
        <v>1375</v>
      </c>
      <c r="E26" s="6"/>
      <c r="F26" s="6"/>
      <c r="I26" s="26"/>
      <c r="J26" s="6" t="s">
        <v>11</v>
      </c>
      <c r="K26" s="6"/>
      <c r="L26" s="6">
        <v>3294</v>
      </c>
      <c r="M26" s="6"/>
      <c r="N26" s="6"/>
    </row>
    <row r="27" spans="1:14">
      <c r="A27" s="14">
        <v>2</v>
      </c>
      <c r="B27" s="13" t="s">
        <v>33</v>
      </c>
      <c r="C27" s="13"/>
      <c r="D27" s="13">
        <f>D25-D26</f>
        <v>5492</v>
      </c>
      <c r="E27" s="6"/>
      <c r="F27" s="13">
        <f>F25</f>
        <v>4383</v>
      </c>
      <c r="G27">
        <f>D27+F27</f>
        <v>9875</v>
      </c>
      <c r="I27" s="14">
        <v>2</v>
      </c>
      <c r="J27" s="13" t="s">
        <v>33</v>
      </c>
      <c r="K27" s="13"/>
      <c r="L27" s="13">
        <f>L25-L26</f>
        <v>2198</v>
      </c>
      <c r="M27" s="6"/>
      <c r="N27" s="13">
        <f>N25</f>
        <v>4383</v>
      </c>
    </row>
    <row r="28" spans="1:14">
      <c r="A28" s="14">
        <v>3</v>
      </c>
      <c r="B28" s="13" t="s">
        <v>12</v>
      </c>
      <c r="C28" s="13"/>
      <c r="D28" s="13">
        <f>D27/25</f>
        <v>219.68</v>
      </c>
      <c r="E28" s="13"/>
      <c r="F28" s="13">
        <f>F25/20</f>
        <v>219.15</v>
      </c>
      <c r="G28">
        <f>D28+F28</f>
        <v>438.83000000000004</v>
      </c>
      <c r="I28" s="14">
        <v>3</v>
      </c>
      <c r="J28" s="13" t="s">
        <v>12</v>
      </c>
      <c r="K28" s="13"/>
      <c r="L28" s="13">
        <f>L27/25</f>
        <v>87.92</v>
      </c>
      <c r="M28" s="13"/>
      <c r="N28" s="13">
        <f>N25/20</f>
        <v>219.15</v>
      </c>
    </row>
    <row r="29" spans="1:14">
      <c r="A29" s="14">
        <v>4</v>
      </c>
      <c r="B29" s="13" t="s">
        <v>14</v>
      </c>
      <c r="C29" s="13"/>
      <c r="D29" s="13"/>
      <c r="E29" s="13"/>
      <c r="F29" s="13"/>
      <c r="I29" s="14">
        <v>4</v>
      </c>
      <c r="J29" s="13" t="s">
        <v>14</v>
      </c>
      <c r="K29" s="13"/>
      <c r="L29" s="13"/>
      <c r="M29" s="13"/>
      <c r="N29" s="13"/>
    </row>
    <row r="30" spans="1:14">
      <c r="A30" s="8"/>
      <c r="B30" s="7" t="s">
        <v>3</v>
      </c>
      <c r="C30" s="7">
        <v>50</v>
      </c>
      <c r="D30" s="6">
        <v>50</v>
      </c>
      <c r="E30" s="6"/>
      <c r="F30" s="6">
        <v>39</v>
      </c>
      <c r="I30" s="26"/>
      <c r="J30" s="7" t="s">
        <v>3</v>
      </c>
      <c r="K30" s="7">
        <v>50</v>
      </c>
      <c r="L30" s="6">
        <v>50</v>
      </c>
      <c r="M30" s="6"/>
      <c r="N30" s="6">
        <v>39</v>
      </c>
    </row>
    <row r="31" spans="1:14">
      <c r="A31" s="8"/>
      <c r="B31" s="7" t="s">
        <v>4</v>
      </c>
      <c r="C31" s="7">
        <v>80</v>
      </c>
      <c r="D31" s="6">
        <v>104</v>
      </c>
      <c r="E31" s="6"/>
      <c r="F31" s="6">
        <v>50</v>
      </c>
      <c r="I31" s="26"/>
      <c r="J31" s="7" t="s">
        <v>4</v>
      </c>
      <c r="K31" s="7">
        <v>80</v>
      </c>
      <c r="L31" s="6">
        <v>104</v>
      </c>
      <c r="M31" s="6"/>
      <c r="N31" s="6">
        <v>50</v>
      </c>
    </row>
    <row r="32" spans="1:14">
      <c r="A32" s="8"/>
      <c r="B32" s="7" t="s">
        <v>6</v>
      </c>
      <c r="C32" s="7"/>
      <c r="D32" s="6"/>
      <c r="E32" s="6"/>
      <c r="F32" s="6">
        <v>2</v>
      </c>
      <c r="I32" s="26"/>
      <c r="J32" s="7" t="s">
        <v>6</v>
      </c>
      <c r="K32" s="7"/>
      <c r="L32" s="6"/>
      <c r="M32" s="6"/>
      <c r="N32" s="6">
        <v>2</v>
      </c>
    </row>
    <row r="33" spans="1:14">
      <c r="A33" s="8"/>
      <c r="B33" s="7" t="s">
        <v>18</v>
      </c>
      <c r="C33" s="7"/>
      <c r="D33" s="6">
        <f>SUM(D30:D31)</f>
        <v>154</v>
      </c>
      <c r="E33" s="6"/>
      <c r="F33" s="6"/>
      <c r="I33" s="26"/>
      <c r="J33" s="7" t="s">
        <v>18</v>
      </c>
      <c r="K33" s="7"/>
      <c r="L33" s="6">
        <f>SUM(L30:L31)</f>
        <v>154</v>
      </c>
      <c r="M33" s="6"/>
      <c r="N33" s="6"/>
    </row>
    <row r="34" spans="1:14">
      <c r="A34" s="14">
        <v>5</v>
      </c>
      <c r="B34" s="13" t="s">
        <v>16</v>
      </c>
      <c r="C34" s="13"/>
      <c r="D34" s="13">
        <f>D35+D36</f>
        <v>73</v>
      </c>
      <c r="E34" s="6"/>
      <c r="F34" s="13">
        <f>F35+F36</f>
        <v>128</v>
      </c>
      <c r="G34" s="5">
        <f>D34+F34</f>
        <v>201</v>
      </c>
      <c r="I34" s="14">
        <v>5</v>
      </c>
      <c r="J34" s="13" t="s">
        <v>16</v>
      </c>
      <c r="K34" s="13"/>
      <c r="L34" s="13">
        <f>L35+L36</f>
        <v>73</v>
      </c>
      <c r="M34" s="6"/>
      <c r="N34" s="13">
        <f>N35+N36</f>
        <v>128</v>
      </c>
    </row>
    <row r="35" spans="1:14">
      <c r="A35" s="8"/>
      <c r="B35" s="7" t="s">
        <v>5</v>
      </c>
      <c r="C35" s="6"/>
      <c r="D35" s="6">
        <v>73</v>
      </c>
      <c r="E35" s="6"/>
      <c r="F35" s="6">
        <v>66</v>
      </c>
      <c r="G35">
        <f>D35+F35</f>
        <v>139</v>
      </c>
      <c r="I35" s="26"/>
      <c r="J35" s="7" t="s">
        <v>5</v>
      </c>
      <c r="K35" s="6"/>
      <c r="L35" s="6">
        <v>73</v>
      </c>
      <c r="M35" s="6"/>
      <c r="N35" s="6">
        <v>66</v>
      </c>
    </row>
    <row r="36" spans="1:14">
      <c r="A36" s="8"/>
      <c r="B36" s="7" t="s">
        <v>19</v>
      </c>
      <c r="C36" s="6"/>
      <c r="D36" s="6"/>
      <c r="E36" s="6"/>
      <c r="F36" s="6">
        <v>62</v>
      </c>
      <c r="I36" s="26"/>
      <c r="J36" s="7" t="s">
        <v>19</v>
      </c>
      <c r="K36" s="6"/>
      <c r="L36" s="6"/>
      <c r="M36" s="6"/>
      <c r="N36" s="6">
        <v>62</v>
      </c>
    </row>
    <row r="37" spans="1:14">
      <c r="A37" s="8">
        <v>6</v>
      </c>
      <c r="B37" s="6" t="s">
        <v>17</v>
      </c>
      <c r="C37" s="6"/>
      <c r="D37" s="6">
        <f>D33+D35</f>
        <v>227</v>
      </c>
      <c r="E37" s="6"/>
      <c r="F37" s="6">
        <f>SUM(F30:F36)</f>
        <v>347</v>
      </c>
      <c r="I37" s="26">
        <v>6</v>
      </c>
      <c r="J37" s="6" t="s">
        <v>17</v>
      </c>
      <c r="K37" s="6"/>
      <c r="L37" s="6">
        <f>L33+L35</f>
        <v>227</v>
      </c>
      <c r="M37" s="6"/>
      <c r="N37" s="6">
        <f>SUM(N30:N36)</f>
        <v>347</v>
      </c>
    </row>
    <row r="38" spans="1:14">
      <c r="A38" s="8"/>
      <c r="B38" s="7" t="s">
        <v>19</v>
      </c>
      <c r="C38" s="6"/>
      <c r="D38" s="6">
        <f>D30+D31</f>
        <v>154</v>
      </c>
      <c r="E38" s="6"/>
      <c r="F38" s="6">
        <f>F30+F31+F32+F36</f>
        <v>153</v>
      </c>
      <c r="I38" s="26"/>
      <c r="J38" s="7" t="s">
        <v>19</v>
      </c>
      <c r="K38" s="6"/>
      <c r="L38" s="6">
        <f>L30+L31</f>
        <v>154</v>
      </c>
      <c r="M38" s="6"/>
      <c r="N38" s="6">
        <f>N30+N31+N32+N36</f>
        <v>153</v>
      </c>
    </row>
    <row r="39" spans="1:14">
      <c r="A39" s="8"/>
      <c r="B39" s="7" t="s">
        <v>5</v>
      </c>
      <c r="C39" s="6"/>
      <c r="D39" s="6">
        <f>D35</f>
        <v>73</v>
      </c>
      <c r="E39" s="6"/>
      <c r="F39" s="6">
        <v>66</v>
      </c>
      <c r="I39" s="26"/>
      <c r="J39" s="7" t="s">
        <v>5</v>
      </c>
      <c r="K39" s="6"/>
      <c r="L39" s="6">
        <f>L35</f>
        <v>73</v>
      </c>
      <c r="M39" s="6"/>
      <c r="N39" s="6">
        <v>66</v>
      </c>
    </row>
    <row r="40" spans="1:14">
      <c r="A40" s="8"/>
      <c r="B40" s="6" t="s">
        <v>34</v>
      </c>
      <c r="C40" s="6"/>
      <c r="D40" s="13">
        <f>D37*70%</f>
        <v>158.89999999999998</v>
      </c>
      <c r="E40" s="6"/>
      <c r="F40" s="13">
        <f>F37*70%</f>
        <v>242.89999999999998</v>
      </c>
      <c r="I40" s="26"/>
      <c r="J40" s="6" t="s">
        <v>34</v>
      </c>
      <c r="K40" s="6"/>
      <c r="L40" s="13">
        <f>L37*70%</f>
        <v>158.89999999999998</v>
      </c>
      <c r="M40" s="6"/>
      <c r="N40" s="13">
        <f>N37*70%</f>
        <v>242.89999999999998</v>
      </c>
    </row>
    <row r="42" spans="1:14">
      <c r="B42" s="6" t="s">
        <v>2</v>
      </c>
      <c r="C42" s="6">
        <v>2017</v>
      </c>
      <c r="D42" s="6">
        <v>2018</v>
      </c>
      <c r="E42" s="6">
        <v>2019</v>
      </c>
      <c r="F42" s="6">
        <v>2020</v>
      </c>
      <c r="G42" s="6">
        <v>2021</v>
      </c>
      <c r="H42" s="6">
        <v>2022</v>
      </c>
    </row>
    <row r="43" spans="1:14">
      <c r="B43" s="6" t="s">
        <v>105</v>
      </c>
      <c r="C43" s="6">
        <v>9875</v>
      </c>
      <c r="D43" s="6">
        <v>9556</v>
      </c>
      <c r="E43" s="6">
        <v>8405</v>
      </c>
      <c r="F43" s="6">
        <v>9500</v>
      </c>
      <c r="G43" s="6">
        <v>9500</v>
      </c>
      <c r="H43" s="6">
        <v>10000</v>
      </c>
    </row>
    <row r="44" spans="1:14" s="5" customFormat="1">
      <c r="A44" s="19"/>
      <c r="B44" s="13" t="s">
        <v>17</v>
      </c>
      <c r="C44" s="13">
        <f>C45+C46</f>
        <v>201</v>
      </c>
      <c r="D44" s="13"/>
      <c r="E44" s="13"/>
      <c r="F44" s="13"/>
      <c r="G44" s="13"/>
      <c r="H44" s="13"/>
    </row>
    <row r="45" spans="1:14">
      <c r="B45" s="7" t="s">
        <v>36</v>
      </c>
      <c r="C45" s="6">
        <v>62</v>
      </c>
      <c r="D45" s="6">
        <v>30</v>
      </c>
      <c r="E45" s="6">
        <v>30</v>
      </c>
      <c r="F45" s="6">
        <v>30</v>
      </c>
      <c r="G45" s="6"/>
      <c r="H45" s="6"/>
    </row>
    <row r="46" spans="1:14">
      <c r="B46" s="6" t="s">
        <v>15</v>
      </c>
      <c r="C46" s="6">
        <v>139</v>
      </c>
      <c r="D46" s="6">
        <v>100</v>
      </c>
      <c r="E46" s="6">
        <v>70</v>
      </c>
      <c r="F46" s="6"/>
      <c r="G46" s="6"/>
      <c r="H46" s="6"/>
    </row>
    <row r="47" spans="1:14">
      <c r="A47" s="2">
        <v>237</v>
      </c>
      <c r="B47" s="6" t="s">
        <v>106</v>
      </c>
      <c r="C47" s="6">
        <f>C44+A47</f>
        <v>438</v>
      </c>
      <c r="D47" s="6">
        <v>438</v>
      </c>
      <c r="E47" s="6">
        <v>438</v>
      </c>
      <c r="F47" s="6">
        <v>438</v>
      </c>
      <c r="G47" s="6"/>
      <c r="H47" s="6"/>
    </row>
    <row r="48" spans="1:14">
      <c r="B48" s="58" t="s">
        <v>53</v>
      </c>
      <c r="C48" s="58">
        <v>299</v>
      </c>
      <c r="D48" s="58">
        <v>329</v>
      </c>
      <c r="E48" s="58">
        <v>359</v>
      </c>
      <c r="F48" s="58">
        <v>399</v>
      </c>
    </row>
    <row r="49" spans="1:8">
      <c r="C49" s="59">
        <f>C47-C48</f>
        <v>139</v>
      </c>
    </row>
    <row r="50" spans="1:8">
      <c r="C50" s="59"/>
    </row>
    <row r="51" spans="1:8" ht="16.5">
      <c r="A51" s="53" t="s">
        <v>54</v>
      </c>
      <c r="B51" s="53"/>
      <c r="C51" s="53"/>
    </row>
    <row r="53" spans="1:8">
      <c r="B53" t="s">
        <v>39</v>
      </c>
      <c r="C53">
        <v>5665</v>
      </c>
    </row>
    <row r="54" spans="1:8">
      <c r="B54" t="s">
        <v>40</v>
      </c>
      <c r="C54">
        <v>4383</v>
      </c>
    </row>
    <row r="55" spans="1:8">
      <c r="C55">
        <f>SUM(C53:C54)</f>
        <v>10048</v>
      </c>
    </row>
    <row r="56" spans="1:8">
      <c r="B56" t="s">
        <v>41</v>
      </c>
      <c r="C56">
        <f>C55/20</f>
        <v>502.4</v>
      </c>
    </row>
    <row r="57" spans="1:8">
      <c r="B57" t="s">
        <v>14</v>
      </c>
      <c r="C57">
        <v>237</v>
      </c>
      <c r="D57" t="s">
        <v>42</v>
      </c>
    </row>
    <row r="58" spans="1:8">
      <c r="B58" t="s">
        <v>16</v>
      </c>
      <c r="C58">
        <f>C56-C57</f>
        <v>265.39999999999998</v>
      </c>
      <c r="D58" t="s">
        <v>43</v>
      </c>
    </row>
    <row r="62" spans="1:8" ht="16.5">
      <c r="A62" s="52" t="s">
        <v>44</v>
      </c>
      <c r="B62" s="52"/>
      <c r="C62" s="52"/>
      <c r="D62" s="52"/>
      <c r="E62" s="52"/>
    </row>
    <row r="63" spans="1:8">
      <c r="A63" s="8"/>
      <c r="B63" s="6"/>
      <c r="C63" s="8">
        <v>2017</v>
      </c>
      <c r="D63" s="8">
        <v>2018</v>
      </c>
      <c r="E63" s="8">
        <v>2019</v>
      </c>
      <c r="F63" s="8">
        <v>2020</v>
      </c>
      <c r="G63" s="8">
        <v>2021</v>
      </c>
      <c r="H63" s="8">
        <v>2022</v>
      </c>
    </row>
    <row r="64" spans="1:8">
      <c r="A64" s="8"/>
      <c r="B64" s="6" t="s">
        <v>56</v>
      </c>
      <c r="C64" s="8">
        <v>237</v>
      </c>
      <c r="D64" s="8"/>
      <c r="E64" s="8"/>
      <c r="F64" s="8"/>
      <c r="G64" s="8"/>
      <c r="H64" s="8"/>
    </row>
    <row r="65" spans="1:8">
      <c r="A65" s="8"/>
      <c r="B65" s="13" t="s">
        <v>55</v>
      </c>
      <c r="C65" s="21">
        <f>132*100/237</f>
        <v>55.696202531645568</v>
      </c>
      <c r="D65" s="8"/>
      <c r="E65" s="8"/>
      <c r="F65" s="8"/>
      <c r="G65" s="8"/>
      <c r="H65" s="8"/>
    </row>
    <row r="66" spans="1:8">
      <c r="A66" s="14"/>
      <c r="B66" s="13" t="s">
        <v>13</v>
      </c>
      <c r="C66" s="14">
        <f>C68+C72</f>
        <v>201</v>
      </c>
      <c r="D66" s="13"/>
      <c r="E66" s="13"/>
      <c r="F66" s="13"/>
      <c r="G66" s="13"/>
      <c r="H66" s="13"/>
    </row>
    <row r="67" spans="1:8">
      <c r="A67" s="14"/>
      <c r="B67" s="13" t="s">
        <v>55</v>
      </c>
      <c r="C67" s="14"/>
      <c r="D67" s="13"/>
      <c r="E67" s="13"/>
      <c r="F67" s="13"/>
      <c r="G67" s="13"/>
      <c r="H67" s="13"/>
    </row>
    <row r="68" spans="1:8" s="5" customFormat="1">
      <c r="A68" s="14">
        <v>1</v>
      </c>
      <c r="B68" s="13" t="s">
        <v>53</v>
      </c>
      <c r="C68" s="14">
        <f>C69+C70+C71</f>
        <v>62</v>
      </c>
      <c r="D68" s="13"/>
      <c r="E68" s="13"/>
      <c r="F68" s="13"/>
      <c r="G68" s="13"/>
      <c r="H68" s="13"/>
    </row>
    <row r="69" spans="1:8">
      <c r="A69" s="8"/>
      <c r="B69" s="6" t="s">
        <v>45</v>
      </c>
      <c r="C69" s="8">
        <v>62</v>
      </c>
      <c r="D69" s="6"/>
      <c r="E69" s="6"/>
      <c r="F69" s="6"/>
      <c r="G69" s="6"/>
      <c r="H69" s="6"/>
    </row>
    <row r="70" spans="1:8">
      <c r="A70" s="8"/>
      <c r="B70" s="6" t="s">
        <v>46</v>
      </c>
      <c r="C70" s="8"/>
      <c r="D70" s="6"/>
      <c r="E70" s="6"/>
      <c r="F70" s="6"/>
      <c r="G70" s="6"/>
      <c r="H70" s="6"/>
    </row>
    <row r="71" spans="1:8">
      <c r="A71" s="8"/>
      <c r="B71" s="6" t="s">
        <v>35</v>
      </c>
      <c r="C71" s="8"/>
      <c r="D71" s="6"/>
      <c r="E71" s="6"/>
      <c r="F71" s="6"/>
      <c r="G71" s="6"/>
      <c r="H71" s="6"/>
    </row>
    <row r="72" spans="1:8" s="5" customFormat="1">
      <c r="A72" s="14">
        <v>2</v>
      </c>
      <c r="B72" s="13" t="s">
        <v>15</v>
      </c>
      <c r="C72" s="14">
        <f>C73+C75</f>
        <v>139</v>
      </c>
      <c r="D72" s="13"/>
      <c r="E72" s="13"/>
      <c r="F72" s="13"/>
      <c r="G72" s="13"/>
      <c r="H72" s="13"/>
    </row>
    <row r="73" spans="1:8">
      <c r="A73" s="8"/>
      <c r="B73" s="6" t="s">
        <v>45</v>
      </c>
      <c r="C73" s="8">
        <v>134</v>
      </c>
      <c r="D73" s="6"/>
      <c r="E73" s="6"/>
      <c r="F73" s="6"/>
      <c r="G73" s="6"/>
      <c r="H73" s="6"/>
    </row>
    <row r="74" spans="1:8">
      <c r="A74" s="8"/>
      <c r="B74" s="6" t="s">
        <v>46</v>
      </c>
      <c r="C74" s="8"/>
      <c r="D74" s="6"/>
      <c r="E74" s="6"/>
      <c r="F74" s="6"/>
      <c r="G74" s="6"/>
      <c r="H74" s="6"/>
    </row>
    <row r="75" spans="1:8">
      <c r="A75" s="8"/>
      <c r="B75" s="6" t="s">
        <v>35</v>
      </c>
      <c r="C75" s="20">
        <v>5</v>
      </c>
      <c r="D75" s="6"/>
      <c r="E75" s="6"/>
      <c r="F75" s="6"/>
      <c r="G75" s="6"/>
      <c r="H75" s="6"/>
    </row>
    <row r="76" spans="1:8">
      <c r="B76" s="4" t="s">
        <v>47</v>
      </c>
    </row>
    <row r="77" spans="1:8">
      <c r="B77" t="s">
        <v>48</v>
      </c>
    </row>
    <row r="78" spans="1:8">
      <c r="B78" t="s">
        <v>49</v>
      </c>
    </row>
    <row r="79" spans="1:8">
      <c r="B79" t="s">
        <v>50</v>
      </c>
    </row>
    <row r="80" spans="1:8">
      <c r="B80" t="s">
        <v>51</v>
      </c>
    </row>
    <row r="83" spans="1:8">
      <c r="A83" s="26" t="s">
        <v>107</v>
      </c>
      <c r="B83" s="6" t="s">
        <v>108</v>
      </c>
      <c r="C83" s="6"/>
      <c r="D83" s="6"/>
      <c r="E83" s="6"/>
      <c r="F83" s="6"/>
      <c r="G83" s="6"/>
      <c r="H83" s="6"/>
    </row>
    <row r="84" spans="1:8">
      <c r="A84" s="26"/>
      <c r="B84" s="6"/>
      <c r="C84" s="6"/>
      <c r="D84" s="6"/>
      <c r="E84" s="6"/>
      <c r="F84" s="6"/>
      <c r="G84" s="6"/>
      <c r="H84" s="6"/>
    </row>
    <row r="85" spans="1:8">
      <c r="A85" s="26"/>
      <c r="B85" s="6"/>
      <c r="C85" s="6"/>
      <c r="D85" s="6"/>
      <c r="E85" s="6"/>
      <c r="F85" s="6"/>
      <c r="G85" s="6"/>
      <c r="H85" s="6"/>
    </row>
  </sheetData>
  <mergeCells count="11">
    <mergeCell ref="J21:N21"/>
    <mergeCell ref="A62:E62"/>
    <mergeCell ref="A51:C51"/>
    <mergeCell ref="B20:D20"/>
    <mergeCell ref="E20:F20"/>
    <mergeCell ref="B21:F21"/>
    <mergeCell ref="A19:F19"/>
    <mergeCell ref="A18:F18"/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G25"/>
  <sheetViews>
    <sheetView workbookViewId="0">
      <selection activeCell="B23" sqref="B23"/>
    </sheetView>
  </sheetViews>
  <sheetFormatPr defaultRowHeight="15"/>
  <cols>
    <col min="1" max="1" width="14" customWidth="1"/>
    <col min="2" max="7" width="10.42578125" bestFit="1" customWidth="1"/>
  </cols>
  <sheetData>
    <row r="4" spans="1:7" ht="15.75">
      <c r="A4" s="6" t="s">
        <v>57</v>
      </c>
      <c r="B4" s="22">
        <v>2017</v>
      </c>
      <c r="C4" s="22">
        <v>2018</v>
      </c>
      <c r="D4" s="22">
        <v>2019</v>
      </c>
      <c r="E4" s="22">
        <v>2020</v>
      </c>
      <c r="F4" s="22">
        <v>2021</v>
      </c>
      <c r="G4" s="22">
        <v>2022</v>
      </c>
    </row>
    <row r="5" spans="1:7" ht="15.75">
      <c r="A5" s="6" t="s">
        <v>58</v>
      </c>
      <c r="B5" s="22">
        <v>3000</v>
      </c>
      <c r="C5" s="22">
        <v>3500</v>
      </c>
      <c r="D5" s="22">
        <v>3500</v>
      </c>
      <c r="E5" s="22">
        <v>4000</v>
      </c>
      <c r="F5" s="22">
        <v>4000</v>
      </c>
      <c r="G5" s="22">
        <v>4500</v>
      </c>
    </row>
    <row r="6" spans="1:7" ht="15.75">
      <c r="A6" s="6" t="s">
        <v>59</v>
      </c>
      <c r="B6" s="22"/>
      <c r="C6" s="22"/>
      <c r="D6" s="22"/>
      <c r="E6" s="22"/>
      <c r="F6" s="22"/>
      <c r="G6" s="22">
        <v>1000</v>
      </c>
    </row>
    <row r="7" spans="1:7" ht="15.75">
      <c r="A7" s="6" t="s">
        <v>60</v>
      </c>
      <c r="B7" s="22">
        <f>SUM(B5:B6)</f>
        <v>3000</v>
      </c>
      <c r="C7" s="22">
        <f t="shared" ref="C7:G7" si="0">SUM(C5:C6)</f>
        <v>3500</v>
      </c>
      <c r="D7" s="22">
        <f t="shared" si="0"/>
        <v>3500</v>
      </c>
      <c r="E7" s="22">
        <f t="shared" si="0"/>
        <v>4000</v>
      </c>
      <c r="F7" s="22">
        <f t="shared" si="0"/>
        <v>4000</v>
      </c>
      <c r="G7" s="22">
        <f t="shared" si="0"/>
        <v>5500</v>
      </c>
    </row>
    <row r="8" spans="1:7" s="16" customFormat="1" ht="15.75">
      <c r="B8" s="23"/>
      <c r="C8" s="23"/>
      <c r="D8" s="23"/>
      <c r="E8" s="23"/>
      <c r="F8" s="23"/>
      <c r="G8" s="23"/>
    </row>
    <row r="9" spans="1:7" s="16" customFormat="1" ht="15.75">
      <c r="B9" s="23"/>
      <c r="C9" s="23"/>
      <c r="D9" s="23"/>
      <c r="E9" s="23"/>
      <c r="F9" s="23"/>
      <c r="G9" s="23"/>
    </row>
    <row r="10" spans="1:7" s="16" customFormat="1" ht="15.75">
      <c r="B10" s="23"/>
      <c r="C10" s="23"/>
      <c r="D10" s="23"/>
      <c r="E10" s="23"/>
      <c r="F10" s="23"/>
      <c r="G10" s="23"/>
    </row>
    <row r="11" spans="1:7" s="16" customFormat="1" ht="15.75">
      <c r="B11" s="23"/>
      <c r="C11" s="23"/>
      <c r="D11" s="23"/>
      <c r="E11" s="23"/>
      <c r="F11" s="23"/>
      <c r="G11" s="23"/>
    </row>
    <row r="12" spans="1:7" ht="15.75">
      <c r="A12" s="13" t="s">
        <v>61</v>
      </c>
      <c r="B12" s="35">
        <v>2017</v>
      </c>
      <c r="C12" s="36">
        <v>2018</v>
      </c>
      <c r="D12" s="37">
        <v>2019</v>
      </c>
      <c r="E12" s="38">
        <v>2020</v>
      </c>
      <c r="F12" s="39">
        <v>2021</v>
      </c>
      <c r="G12" s="40">
        <v>2022</v>
      </c>
    </row>
    <row r="13" spans="1:7" ht="15.75">
      <c r="A13" s="6" t="s">
        <v>62</v>
      </c>
      <c r="B13" s="22">
        <v>3000</v>
      </c>
      <c r="C13" s="22">
        <v>3500</v>
      </c>
      <c r="D13" s="22">
        <v>3500</v>
      </c>
      <c r="E13" s="22">
        <v>4000</v>
      </c>
      <c r="F13" s="22">
        <v>4000</v>
      </c>
      <c r="G13" s="22">
        <v>4500</v>
      </c>
    </row>
    <row r="14" spans="1:7" ht="15.75">
      <c r="A14" s="7" t="s">
        <v>7</v>
      </c>
      <c r="B14" s="46">
        <v>1575</v>
      </c>
      <c r="C14" s="43">
        <v>2000</v>
      </c>
      <c r="D14" s="47">
        <v>2000</v>
      </c>
      <c r="E14" s="22">
        <v>2000</v>
      </c>
      <c r="F14" s="22">
        <v>2000</v>
      </c>
      <c r="G14" s="22">
        <v>2500</v>
      </c>
    </row>
    <row r="15" spans="1:7" ht="15.75">
      <c r="A15" s="7" t="s">
        <v>10</v>
      </c>
      <c r="B15" s="22">
        <f>B16+B17+B18</f>
        <v>1425</v>
      </c>
      <c r="C15" s="22">
        <v>1500</v>
      </c>
      <c r="D15" s="22">
        <v>1500</v>
      </c>
      <c r="E15" s="22">
        <v>2000</v>
      </c>
      <c r="F15" s="22">
        <v>2000</v>
      </c>
      <c r="G15" s="22">
        <v>2000</v>
      </c>
    </row>
    <row r="16" spans="1:7" ht="15.75">
      <c r="A16" s="7" t="s">
        <v>100</v>
      </c>
      <c r="B16" s="41">
        <v>475</v>
      </c>
      <c r="C16" s="44">
        <v>500</v>
      </c>
      <c r="D16" s="46">
        <v>500</v>
      </c>
      <c r="E16" s="43">
        <v>1000</v>
      </c>
      <c r="F16" s="47">
        <v>1000</v>
      </c>
      <c r="G16" s="22">
        <v>1000</v>
      </c>
    </row>
    <row r="17" spans="1:7" ht="15.75">
      <c r="A17" s="7" t="s">
        <v>101</v>
      </c>
      <c r="B17" s="44">
        <v>475</v>
      </c>
      <c r="C17" s="46">
        <v>500</v>
      </c>
      <c r="D17" s="43">
        <v>500</v>
      </c>
      <c r="E17" s="47">
        <v>500</v>
      </c>
      <c r="F17" s="22">
        <v>500</v>
      </c>
      <c r="G17" s="22">
        <v>500</v>
      </c>
    </row>
    <row r="18" spans="1:7" ht="15.75">
      <c r="A18" s="7" t="s">
        <v>102</v>
      </c>
      <c r="B18" s="46">
        <v>475</v>
      </c>
      <c r="C18" s="43">
        <v>500</v>
      </c>
      <c r="D18" s="47">
        <v>500</v>
      </c>
      <c r="E18" s="22">
        <v>500</v>
      </c>
      <c r="F18" s="22">
        <v>500</v>
      </c>
      <c r="G18" s="22">
        <v>500</v>
      </c>
    </row>
    <row r="19" spans="1:7" ht="15.75">
      <c r="A19" s="6" t="s">
        <v>63</v>
      </c>
      <c r="B19" s="22">
        <v>6875</v>
      </c>
      <c r="C19" s="22">
        <f>B14+B17+B18+C25</f>
        <v>6106</v>
      </c>
      <c r="D19" s="34">
        <f>B18+C14+C17+C18</f>
        <v>3475</v>
      </c>
      <c r="E19" s="22">
        <v>6500</v>
      </c>
      <c r="F19" s="22">
        <v>6000</v>
      </c>
      <c r="G19" s="22">
        <v>5500</v>
      </c>
    </row>
    <row r="20" spans="1:7" ht="15.75">
      <c r="A20" s="6"/>
      <c r="B20" s="22">
        <f t="shared" ref="B20:G20" si="1">B13+B19</f>
        <v>9875</v>
      </c>
      <c r="C20" s="22">
        <f t="shared" si="1"/>
        <v>9606</v>
      </c>
      <c r="D20" s="22">
        <f t="shared" si="1"/>
        <v>6975</v>
      </c>
      <c r="E20" s="22">
        <f t="shared" si="1"/>
        <v>10500</v>
      </c>
      <c r="F20" s="22">
        <f t="shared" si="1"/>
        <v>10000</v>
      </c>
      <c r="G20" s="22">
        <f t="shared" si="1"/>
        <v>10000</v>
      </c>
    </row>
    <row r="22" spans="1:7">
      <c r="A22" t="s">
        <v>104</v>
      </c>
      <c r="C22">
        <v>475</v>
      </c>
      <c r="D22">
        <v>975</v>
      </c>
      <c r="E22">
        <v>3050</v>
      </c>
      <c r="F22">
        <v>4000</v>
      </c>
    </row>
    <row r="23" spans="1:7">
      <c r="B23">
        <v>8250</v>
      </c>
      <c r="C23">
        <v>6875</v>
      </c>
      <c r="D23">
        <v>3581</v>
      </c>
    </row>
    <row r="24" spans="1:7">
      <c r="A24" t="s">
        <v>103</v>
      </c>
      <c r="B24" s="48">
        <v>1375</v>
      </c>
      <c r="C24" s="42">
        <v>3294</v>
      </c>
      <c r="D24" s="45">
        <v>3581</v>
      </c>
    </row>
    <row r="25" spans="1:7">
      <c r="B25">
        <f>B23-B24</f>
        <v>6875</v>
      </c>
      <c r="C25">
        <f>C23-C24</f>
        <v>3581</v>
      </c>
      <c r="D2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52"/>
  <sheetViews>
    <sheetView tabSelected="1" topLeftCell="A22" workbookViewId="0">
      <selection activeCell="A40" sqref="A40"/>
    </sheetView>
  </sheetViews>
  <sheetFormatPr defaultRowHeight="15"/>
  <cols>
    <col min="1" max="1" width="20.85546875" customWidth="1"/>
    <col min="2" max="2" width="22.28515625" bestFit="1" customWidth="1"/>
    <col min="3" max="4" width="18.28515625" bestFit="1" customWidth="1"/>
    <col min="5" max="5" width="41.42578125" customWidth="1"/>
    <col min="6" max="6" width="19.5703125" bestFit="1" customWidth="1"/>
    <col min="7" max="7" width="19.5703125" customWidth="1"/>
    <col min="8" max="8" width="19" customWidth="1"/>
    <col min="9" max="9" width="21.140625" bestFit="1" customWidth="1"/>
    <col min="10" max="10" width="21.7109375" bestFit="1" customWidth="1"/>
  </cols>
  <sheetData>
    <row r="2" spans="1:10" ht="37.5" customHeight="1">
      <c r="A2" t="s">
        <v>64</v>
      </c>
      <c r="B2" s="24">
        <v>61</v>
      </c>
    </row>
    <row r="3" spans="1:10" ht="15" customHeight="1">
      <c r="A3" t="s">
        <v>65</v>
      </c>
      <c r="B3" s="25">
        <f>SUM(B4:B5)</f>
        <v>244</v>
      </c>
    </row>
    <row r="4" spans="1:10">
      <c r="A4" s="4" t="s">
        <v>7</v>
      </c>
      <c r="B4" s="24">
        <v>61</v>
      </c>
    </row>
    <row r="5" spans="1:10">
      <c r="A5" s="4" t="s">
        <v>66</v>
      </c>
      <c r="B5" s="24">
        <f>61*3</f>
        <v>183</v>
      </c>
    </row>
    <row r="6" spans="1:10">
      <c r="A6" t="s">
        <v>67</v>
      </c>
      <c r="B6" s="24"/>
    </row>
    <row r="7" spans="1:10">
      <c r="A7" s="4" t="s">
        <v>68</v>
      </c>
      <c r="B7" s="24">
        <f>B2*35</f>
        <v>2135</v>
      </c>
    </row>
    <row r="8" spans="1:10">
      <c r="A8" s="4" t="s">
        <v>69</v>
      </c>
      <c r="B8" s="24">
        <f>B2*90</f>
        <v>5490</v>
      </c>
    </row>
    <row r="13" spans="1:10" ht="37.5" customHeight="1"/>
    <row r="16" spans="1:10" ht="18.75">
      <c r="A16" s="27" t="s">
        <v>70</v>
      </c>
      <c r="B16" s="27" t="s">
        <v>71</v>
      </c>
      <c r="C16" s="28">
        <v>2200000</v>
      </c>
      <c r="D16" s="28"/>
      <c r="E16" s="28">
        <f>C16*D16</f>
        <v>0</v>
      </c>
      <c r="F16" s="28"/>
      <c r="G16" s="28"/>
      <c r="H16" s="28"/>
      <c r="I16" s="28"/>
      <c r="J16" s="27"/>
    </row>
    <row r="17" spans="1:10" ht="18.75">
      <c r="A17" s="27" t="s">
        <v>72</v>
      </c>
      <c r="B17" s="27" t="s">
        <v>73</v>
      </c>
      <c r="C17" s="28">
        <v>8000000</v>
      </c>
      <c r="D17" s="28"/>
      <c r="E17" s="28"/>
      <c r="F17" s="28"/>
      <c r="G17" s="28"/>
      <c r="H17" s="28"/>
      <c r="I17" s="28"/>
      <c r="J17" s="27"/>
    </row>
    <row r="18" spans="1:10" ht="18.75">
      <c r="A18" s="27"/>
      <c r="B18" s="27" t="s">
        <v>74</v>
      </c>
      <c r="C18" s="28">
        <v>10000000</v>
      </c>
      <c r="D18" s="28"/>
      <c r="E18" s="28"/>
      <c r="F18" s="28"/>
      <c r="G18" s="28"/>
      <c r="H18" s="28"/>
      <c r="I18" s="28"/>
      <c r="J18" s="27"/>
    </row>
    <row r="19" spans="1:10" ht="18.75">
      <c r="A19" s="27" t="s">
        <v>75</v>
      </c>
      <c r="B19" s="27" t="s">
        <v>76</v>
      </c>
      <c r="C19" s="28">
        <v>464943300</v>
      </c>
      <c r="D19" s="28">
        <f>C19*20</f>
        <v>9298866000</v>
      </c>
      <c r="E19" s="28"/>
      <c r="F19" s="28"/>
      <c r="G19" s="28"/>
      <c r="H19" s="28"/>
      <c r="I19" s="28"/>
      <c r="J19" s="27"/>
    </row>
    <row r="20" spans="1:10" ht="18.75">
      <c r="A20" s="27"/>
      <c r="B20" s="27" t="s">
        <v>77</v>
      </c>
      <c r="C20" s="28"/>
      <c r="D20" s="28"/>
      <c r="E20" s="28"/>
      <c r="F20" s="28"/>
      <c r="G20" s="28"/>
      <c r="H20" s="28"/>
      <c r="I20" s="28"/>
      <c r="J20" s="27"/>
    </row>
    <row r="21" spans="1:10" ht="18.75">
      <c r="A21" s="27"/>
      <c r="B21" s="27" t="s">
        <v>78</v>
      </c>
      <c r="C21" s="28"/>
      <c r="D21" s="28"/>
      <c r="E21" s="28"/>
      <c r="F21" s="28"/>
      <c r="G21" s="28"/>
      <c r="H21" s="28"/>
      <c r="I21" s="28"/>
      <c r="J21" s="27"/>
    </row>
    <row r="22" spans="1:10" ht="18.75">
      <c r="A22" s="27"/>
      <c r="B22" s="27" t="s">
        <v>79</v>
      </c>
      <c r="C22" s="28">
        <v>797300000</v>
      </c>
      <c r="D22" s="28">
        <f>C22*10</f>
        <v>7973000000</v>
      </c>
      <c r="E22" s="28"/>
      <c r="F22" s="28"/>
      <c r="G22" s="28"/>
      <c r="H22" s="28"/>
      <c r="I22" s="28"/>
      <c r="J22" s="27"/>
    </row>
    <row r="23" spans="1:10" ht="18.75">
      <c r="A23" s="27"/>
      <c r="B23" s="27" t="s">
        <v>80</v>
      </c>
      <c r="C23" s="29" t="s">
        <v>91</v>
      </c>
      <c r="D23" s="28"/>
      <c r="E23" s="28"/>
      <c r="F23" s="28"/>
      <c r="G23" s="28"/>
      <c r="H23" s="28"/>
      <c r="I23" s="28"/>
      <c r="J23" s="27"/>
    </row>
    <row r="24" spans="1:10" ht="18.75">
      <c r="A24" s="27" t="s">
        <v>95</v>
      </c>
      <c r="B24" s="27"/>
      <c r="C24" s="28"/>
      <c r="D24" s="28"/>
      <c r="E24" s="28"/>
      <c r="F24" s="28"/>
      <c r="G24" s="28">
        <v>20000000</v>
      </c>
      <c r="H24" s="28" t="s">
        <v>81</v>
      </c>
      <c r="I24" s="28"/>
      <c r="J24" s="27"/>
    </row>
    <row r="25" spans="1:10" ht="18.75">
      <c r="A25" s="27" t="s">
        <v>82</v>
      </c>
      <c r="B25" s="27" t="s">
        <v>50</v>
      </c>
      <c r="C25" s="28">
        <v>7</v>
      </c>
      <c r="D25" s="28">
        <v>2</v>
      </c>
      <c r="E25" s="28">
        <f>C25*D25</f>
        <v>14</v>
      </c>
      <c r="F25" s="28">
        <v>122</v>
      </c>
      <c r="G25" s="28">
        <f>G24*C25</f>
        <v>140000000</v>
      </c>
      <c r="H25" s="28">
        <v>55</v>
      </c>
      <c r="I25" s="28">
        <f>C25*H25</f>
        <v>385</v>
      </c>
      <c r="J25" s="27"/>
    </row>
    <row r="26" spans="1:10" ht="18.75">
      <c r="A26" s="27"/>
      <c r="B26" s="27" t="s">
        <v>83</v>
      </c>
      <c r="C26" s="28">
        <v>2</v>
      </c>
      <c r="D26" s="28">
        <v>2</v>
      </c>
      <c r="E26" s="28">
        <f>C26*D26</f>
        <v>4</v>
      </c>
      <c r="F26" s="28">
        <v>4</v>
      </c>
      <c r="G26" s="28">
        <f>G24*C26</f>
        <v>40000000</v>
      </c>
      <c r="H26" s="28">
        <v>55</v>
      </c>
      <c r="I26" s="28">
        <f t="shared" ref="I26:I33" si="0">C26*H26</f>
        <v>110</v>
      </c>
      <c r="J26" s="27"/>
    </row>
    <row r="27" spans="1:10" ht="18.75">
      <c r="A27" s="27"/>
      <c r="B27" s="27" t="s">
        <v>84</v>
      </c>
      <c r="C27" s="28">
        <v>11</v>
      </c>
      <c r="D27" s="28">
        <v>2</v>
      </c>
      <c r="E27" s="28">
        <f t="shared" ref="E27:E33" si="1">C27*D27</f>
        <v>22</v>
      </c>
      <c r="F27" s="29">
        <f>F25*F26</f>
        <v>488</v>
      </c>
      <c r="G27" s="28">
        <f>G24*C27</f>
        <v>220000000</v>
      </c>
      <c r="H27" s="28">
        <v>55</v>
      </c>
      <c r="I27" s="28">
        <f t="shared" si="0"/>
        <v>605</v>
      </c>
      <c r="J27" s="27"/>
    </row>
    <row r="28" spans="1:10" ht="18.75">
      <c r="A28" s="27"/>
      <c r="B28" s="27" t="s">
        <v>85</v>
      </c>
      <c r="C28" s="28">
        <v>6</v>
      </c>
      <c r="D28" s="28">
        <v>2</v>
      </c>
      <c r="E28" s="28">
        <f t="shared" si="1"/>
        <v>12</v>
      </c>
      <c r="F28" s="28"/>
      <c r="G28" s="28">
        <f>G24*C28</f>
        <v>120000000</v>
      </c>
      <c r="H28" s="28">
        <v>55</v>
      </c>
      <c r="I28" s="28">
        <f t="shared" si="0"/>
        <v>330</v>
      </c>
      <c r="J28" s="27"/>
    </row>
    <row r="29" spans="1:10" ht="18.75">
      <c r="A29" s="27"/>
      <c r="B29" s="27" t="s">
        <v>86</v>
      </c>
      <c r="C29" s="28">
        <v>11</v>
      </c>
      <c r="D29" s="28">
        <v>2</v>
      </c>
      <c r="E29" s="28">
        <f t="shared" si="1"/>
        <v>22</v>
      </c>
      <c r="F29" s="28"/>
      <c r="G29" s="28">
        <f>G24*C29</f>
        <v>220000000</v>
      </c>
      <c r="H29" s="28">
        <v>55</v>
      </c>
      <c r="I29" s="28">
        <f t="shared" si="0"/>
        <v>605</v>
      </c>
      <c r="J29" s="27"/>
    </row>
    <row r="30" spans="1:10" ht="18.75">
      <c r="A30" s="27"/>
      <c r="B30" s="27" t="s">
        <v>87</v>
      </c>
      <c r="C30" s="28">
        <v>4</v>
      </c>
      <c r="D30" s="28">
        <v>2</v>
      </c>
      <c r="E30" s="28">
        <f t="shared" si="1"/>
        <v>8</v>
      </c>
      <c r="F30" s="28"/>
      <c r="G30" s="28">
        <f>G24*C30</f>
        <v>80000000</v>
      </c>
      <c r="H30" s="28">
        <v>55</v>
      </c>
      <c r="I30" s="28">
        <f t="shared" si="0"/>
        <v>220</v>
      </c>
      <c r="J30" s="27"/>
    </row>
    <row r="31" spans="1:10" ht="18.75">
      <c r="A31" s="27"/>
      <c r="B31" s="27" t="s">
        <v>88</v>
      </c>
      <c r="C31" s="28">
        <v>14</v>
      </c>
      <c r="D31" s="28">
        <v>2</v>
      </c>
      <c r="E31" s="28">
        <f t="shared" si="1"/>
        <v>28</v>
      </c>
      <c r="F31" s="28"/>
      <c r="G31" s="28">
        <f>G24*C31</f>
        <v>280000000</v>
      </c>
      <c r="H31" s="28">
        <v>55</v>
      </c>
      <c r="I31" s="28">
        <f t="shared" si="0"/>
        <v>770</v>
      </c>
      <c r="J31" s="27"/>
    </row>
    <row r="32" spans="1:10" ht="18.75">
      <c r="A32" s="27"/>
      <c r="B32" s="27" t="s">
        <v>47</v>
      </c>
      <c r="C32" s="28">
        <v>5</v>
      </c>
      <c r="D32" s="28">
        <v>2</v>
      </c>
      <c r="E32" s="28">
        <f t="shared" si="1"/>
        <v>10</v>
      </c>
      <c r="F32" s="28"/>
      <c r="G32" s="28">
        <f>G24*C32</f>
        <v>100000000</v>
      </c>
      <c r="H32" s="28">
        <v>55</v>
      </c>
      <c r="I32" s="28">
        <f t="shared" si="0"/>
        <v>275</v>
      </c>
      <c r="J32" s="27"/>
    </row>
    <row r="33" spans="1:10" ht="18.75">
      <c r="A33" s="27"/>
      <c r="B33" s="27" t="s">
        <v>89</v>
      </c>
      <c r="C33" s="28">
        <v>1</v>
      </c>
      <c r="D33" s="28">
        <v>2</v>
      </c>
      <c r="E33" s="28">
        <f t="shared" si="1"/>
        <v>2</v>
      </c>
      <c r="F33" s="28"/>
      <c r="G33" s="28">
        <f>G24*C33</f>
        <v>20000000</v>
      </c>
      <c r="H33" s="28">
        <v>55</v>
      </c>
      <c r="I33" s="28">
        <f t="shared" si="0"/>
        <v>55</v>
      </c>
      <c r="J33" s="27"/>
    </row>
    <row r="34" spans="1:10" ht="18.75">
      <c r="A34" s="27"/>
      <c r="B34" s="27"/>
      <c r="C34" s="28">
        <f>SUM(C25:C33)</f>
        <v>61</v>
      </c>
      <c r="D34" s="28"/>
      <c r="E34" s="29">
        <f>SUM(E25:E33)</f>
        <v>122</v>
      </c>
      <c r="F34" s="28"/>
      <c r="G34" s="29">
        <f>SUM(G24:G33)</f>
        <v>1240000000</v>
      </c>
      <c r="H34" s="28">
        <f>SUM(H25:H33)</f>
        <v>495</v>
      </c>
      <c r="I34" s="28">
        <f>SUM(I25:I33)</f>
        <v>3355</v>
      </c>
      <c r="J34" s="29">
        <v>1240000000</v>
      </c>
    </row>
    <row r="35" spans="1:10" ht="18.75">
      <c r="A35" s="27"/>
      <c r="B35" s="27"/>
      <c r="C35" s="28"/>
      <c r="D35" s="28"/>
      <c r="E35" s="32" t="s">
        <v>96</v>
      </c>
      <c r="F35" s="28"/>
      <c r="G35" s="28"/>
      <c r="H35" s="28" t="s">
        <v>97</v>
      </c>
      <c r="I35" s="29"/>
      <c r="J35" s="33">
        <f>J34+G34</f>
        <v>2480000000</v>
      </c>
    </row>
    <row r="36" spans="1:10" ht="18.75">
      <c r="A36" s="27"/>
      <c r="B36" s="27"/>
      <c r="C36" s="29" t="s">
        <v>94</v>
      </c>
      <c r="D36" s="28"/>
      <c r="E36" s="29"/>
      <c r="F36" s="28"/>
      <c r="G36" s="28"/>
      <c r="H36" s="28"/>
      <c r="I36" s="29"/>
      <c r="J36" s="27"/>
    </row>
    <row r="37" spans="1:10" ht="18.75">
      <c r="A37" s="27" t="s">
        <v>82</v>
      </c>
      <c r="B37" s="27"/>
      <c r="C37" s="28" t="s">
        <v>90</v>
      </c>
      <c r="D37" s="28">
        <v>6</v>
      </c>
      <c r="E37" s="28">
        <v>20000000</v>
      </c>
      <c r="F37" s="28">
        <f>E37*D37</f>
        <v>120000000</v>
      </c>
      <c r="G37" s="28"/>
      <c r="H37" s="28"/>
      <c r="I37" s="28"/>
      <c r="J37" s="27"/>
    </row>
    <row r="38" spans="1:10" ht="18.75">
      <c r="A38" s="27"/>
      <c r="B38" s="30" t="s">
        <v>98</v>
      </c>
      <c r="C38" s="28" t="s">
        <v>92</v>
      </c>
      <c r="D38" s="28">
        <v>4</v>
      </c>
      <c r="E38" s="28">
        <v>683400000</v>
      </c>
      <c r="F38" s="28">
        <f>E38*D38</f>
        <v>2733600000</v>
      </c>
      <c r="G38" s="28"/>
      <c r="H38" s="28"/>
      <c r="I38" s="28"/>
      <c r="J38" s="27"/>
    </row>
    <row r="39" spans="1:10" ht="18.75">
      <c r="A39" s="27"/>
      <c r="B39" s="30"/>
      <c r="C39" s="28" t="s">
        <v>93</v>
      </c>
      <c r="D39" s="28">
        <v>5</v>
      </c>
      <c r="E39" s="28">
        <v>683400000</v>
      </c>
      <c r="F39" s="28">
        <f>E39*D39</f>
        <v>3417000000</v>
      </c>
      <c r="G39" s="28"/>
      <c r="H39" s="28"/>
      <c r="I39" s="28"/>
      <c r="J39" s="27"/>
    </row>
    <row r="40" spans="1:10" ht="18.75">
      <c r="A40" s="27"/>
      <c r="B40" s="30"/>
      <c r="C40" s="28"/>
      <c r="D40" s="28"/>
      <c r="E40" s="28"/>
      <c r="F40" s="29">
        <f>F37+F38+F39</f>
        <v>6270600000</v>
      </c>
      <c r="G40" s="28"/>
      <c r="H40" s="28"/>
      <c r="I40" s="28"/>
      <c r="J40" s="27"/>
    </row>
    <row r="41" spans="1:10" ht="18.75">
      <c r="A41" s="27"/>
      <c r="B41" s="30"/>
      <c r="C41" s="28"/>
      <c r="D41" s="28"/>
      <c r="E41" s="28" t="s">
        <v>99</v>
      </c>
      <c r="F41" s="29">
        <f>F40+J35</f>
        <v>8750600000</v>
      </c>
      <c r="G41" s="28"/>
      <c r="H41" s="28"/>
      <c r="I41" s="28"/>
      <c r="J41" s="27"/>
    </row>
    <row r="42" spans="1:10" ht="18.75">
      <c r="A42" s="27"/>
      <c r="B42" s="30"/>
      <c r="C42" s="28"/>
      <c r="D42" s="28"/>
      <c r="E42" s="31"/>
      <c r="F42" s="28"/>
      <c r="G42" s="28"/>
      <c r="H42" s="28"/>
      <c r="I42" s="28"/>
      <c r="J42" s="27"/>
    </row>
    <row r="43" spans="1:10" ht="18.75">
      <c r="A43" s="27"/>
      <c r="B43" s="30"/>
      <c r="C43" s="28"/>
      <c r="D43" s="28"/>
      <c r="E43" s="28"/>
      <c r="F43" s="28"/>
      <c r="G43" s="28"/>
      <c r="H43" s="28"/>
      <c r="I43" s="28"/>
      <c r="J43" s="27"/>
    </row>
    <row r="44" spans="1:10" ht="18.75">
      <c r="A44" s="27"/>
      <c r="B44" s="30"/>
      <c r="C44" s="28"/>
      <c r="D44" s="28"/>
      <c r="E44" s="28"/>
      <c r="F44" s="28"/>
      <c r="G44" s="28"/>
      <c r="H44" s="28"/>
      <c r="I44" s="28"/>
      <c r="J44" s="27"/>
    </row>
    <row r="45" spans="1:10" ht="18.75">
      <c r="A45" s="27"/>
      <c r="B45" s="30"/>
      <c r="C45" s="28">
        <f>C44*2</f>
        <v>0</v>
      </c>
      <c r="D45" s="28"/>
      <c r="E45" s="28"/>
      <c r="F45" s="28"/>
      <c r="G45" s="28"/>
      <c r="H45" s="28"/>
      <c r="I45" s="28"/>
      <c r="J45" s="27"/>
    </row>
    <row r="46" spans="1:10" ht="18.75">
      <c r="A46" s="27"/>
      <c r="B46" s="30"/>
      <c r="C46" s="28"/>
      <c r="D46" s="28"/>
      <c r="E46" s="28"/>
      <c r="F46" s="28"/>
      <c r="G46" s="28"/>
      <c r="H46" s="28"/>
      <c r="I46" s="28"/>
      <c r="J46" s="27"/>
    </row>
    <row r="47" spans="1:10" ht="18.75">
      <c r="A47" s="27"/>
      <c r="B47" s="30"/>
      <c r="C47" s="28"/>
      <c r="D47" s="29"/>
      <c r="E47" s="28"/>
      <c r="F47" s="28"/>
      <c r="G47" s="28"/>
      <c r="H47" s="28"/>
      <c r="I47" s="28"/>
      <c r="J47" s="27"/>
    </row>
    <row r="48" spans="1:10" ht="18.75">
      <c r="A48" s="27"/>
      <c r="B48" s="30"/>
      <c r="C48" s="28"/>
      <c r="D48" s="28"/>
      <c r="E48" s="28"/>
      <c r="F48" s="28"/>
      <c r="G48" s="28"/>
      <c r="H48" s="28"/>
      <c r="I48" s="28"/>
      <c r="J48" s="27"/>
    </row>
    <row r="49" spans="1:10" ht="18.75">
      <c r="A49" s="27"/>
      <c r="B49" s="30"/>
      <c r="C49" s="28"/>
      <c r="D49" s="28"/>
      <c r="E49" s="28"/>
      <c r="F49" s="28"/>
      <c r="G49" s="28"/>
      <c r="H49" s="28"/>
      <c r="I49" s="28"/>
      <c r="J49" s="27"/>
    </row>
    <row r="50" spans="1:10" ht="18.75">
      <c r="A50" s="27"/>
      <c r="B50" s="30"/>
      <c r="C50" s="28"/>
      <c r="D50" s="28"/>
      <c r="E50" s="28"/>
      <c r="F50" s="28"/>
      <c r="G50" s="28"/>
      <c r="H50" s="28"/>
      <c r="I50" s="28"/>
      <c r="J50" s="27"/>
    </row>
    <row r="51" spans="1:10" ht="18.75">
      <c r="A51" s="27"/>
      <c r="B51" s="30"/>
      <c r="C51" s="28"/>
      <c r="D51" s="28"/>
      <c r="E51" s="28"/>
      <c r="F51" s="28"/>
      <c r="G51" s="28"/>
      <c r="H51" s="28"/>
      <c r="I51" s="28"/>
      <c r="J51" s="27"/>
    </row>
    <row r="52" spans="1:10" ht="18.75">
      <c r="A52" s="27"/>
      <c r="B52" s="30"/>
      <c r="C52" s="28"/>
      <c r="D52" s="28"/>
      <c r="E52" s="28"/>
      <c r="F52" s="28"/>
      <c r="G52" s="28"/>
      <c r="H52" s="28"/>
      <c r="I52" s="28"/>
      <c r="J52" s="27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GV</vt:lpstr>
      <vt:lpstr>HS</vt:lpstr>
      <vt:lpstr>GIAOTRINH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Dell</cp:lastModifiedBy>
  <cp:lastPrinted>2017-03-27T01:15:23Z</cp:lastPrinted>
  <dcterms:created xsi:type="dcterms:W3CDTF">2017-03-27T00:20:00Z</dcterms:created>
  <dcterms:modified xsi:type="dcterms:W3CDTF">2017-03-28T15:40:36Z</dcterms:modified>
</cp:coreProperties>
</file>